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fran.mcgowan\AppData\Roaming\Kapish\TRIM Explorer\MT\CL\6093\6200\6201\72699\"/>
    </mc:Choice>
  </mc:AlternateContent>
  <xr:revisionPtr revIDLastSave="0" documentId="8_{B9909670-048E-4775-9BDA-13BFA1BEBA3B}" xr6:coauthVersionLast="47" xr6:coauthVersionMax="47" xr10:uidLastSave="{00000000-0000-0000-0000-000000000000}"/>
  <bookViews>
    <workbookView xWindow="-110" yWindow="-110" windowWidth="19420" windowHeight="104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4" l="1"/>
  <c r="C25" i="3"/>
  <c r="C25" i="2"/>
  <c r="C32" i="1"/>
  <c r="C44" i="1"/>
  <c r="C20"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25" i="3" s="1"/>
  <c r="F57" i="13"/>
  <c r="D44" i="1" s="1"/>
  <c r="F56" i="13"/>
  <c r="D32" i="1" s="1"/>
  <c r="F55" i="13"/>
  <c r="D20" i="1" s="1"/>
  <c r="C13" i="13"/>
  <c r="C12" i="13"/>
  <c r="C11" i="13"/>
  <c r="C16" i="13" l="1"/>
  <c r="C17" i="13"/>
  <c r="B5" i="4" l="1"/>
  <c r="B4" i="4"/>
  <c r="B5" i="3"/>
  <c r="B4" i="3"/>
  <c r="B5" i="2"/>
  <c r="B4" i="2"/>
  <c r="B5" i="1"/>
  <c r="B4" i="1"/>
  <c r="C15" i="13" l="1"/>
  <c r="F12" i="13" l="1"/>
  <c r="C23" i="4"/>
  <c r="F11" i="13" s="1"/>
  <c r="F13" i="13" l="1"/>
  <c r="B44" i="1"/>
  <c r="B17" i="13" s="1"/>
  <c r="B32" i="1"/>
  <c r="B16" i="13" s="1"/>
  <c r="B20" i="1"/>
  <c r="B15" i="13" s="1"/>
  <c r="B25" i="3" l="1"/>
  <c r="B13" i="13" s="1"/>
  <c r="B25" i="2"/>
  <c r="B12" i="13" s="1"/>
  <c r="B11" i="13" l="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3"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<sst xmlns="http://schemas.openxmlformats.org/spreadsheetml/2006/main" count="313" uniqueCount="199">
  <si>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</si>
  <si>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</si>
  <si>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</si>
  <si>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</si>
  <si>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</si>
  <si>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</si>
  <si>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</si>
  <si>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</si>
  <si>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</si>
  <si>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</si>
  <si>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</si>
  <si>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</si>
  <si>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</si>
  <si>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</si>
  <si>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</si>
  <si>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</si>
  <si>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</si>
  <si>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</si>
  <si>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</si>
  <si>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</si>
  <si>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</si>
  <si>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</si>
  <si>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</si>
  <si>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</si>
  <si>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</si>
  <si>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</si>
  <si>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</si>
  <si>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</si>
  <si>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</si>
  <si>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</si>
  <si>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</si>
  <si>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</si>
  <si>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</si>
  <si>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</si>
  <si>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</si>
  <si>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</si>
  <si>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</si>
  <si>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</si>
  <si>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</si>
  <si>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</si>
  <si>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</si>
  <si>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</si>
  <si>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</si>
  <si>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</si>
  <si>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</si>
  <si>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</si>
  <si>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</si>
  <si>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</si>
  <si>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</si>
  <si>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</si>
  <si>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</si>
  <si>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</si>
  <si>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</si>
  <si>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</si>
  <si>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</si>
  <si>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</si>
  <si>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</si>
  <si>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</si>
  <si>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</si>
  <si>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</si>
  <si>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</si>
  <si>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</si>
  <si>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</si>
  <si>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</si>
  <si>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</si>
  <si>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</si>
  <si>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</si>
  <si>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</si>
  <si>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</si>
  <si>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</si>
  <si>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</si>
  <si>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</si>
  <si>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</si>
  <si>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</si>
  <si>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</si>
  <si>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</si>
  <si>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</si>
  <si>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</si>
  <si>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</si>
  <si>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</si>
  <si>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</si>
  <si>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</si>
  <si>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</si>
  <si>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</si>
  <si>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</si>
  <si>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</si>
  <si>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</si>
  <si>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</si>
  <si>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</si>
  <si>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</si>
  <si>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</si>
  <si>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</si>
  <si>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</si>
  <si>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</si>
  <si>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</si>
  <si>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</si>
  <si>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</si>
  <si>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</si>
  <si>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</si>
  <si>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</si>
  <si>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</si>
  <si>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</si>
  <si>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</si>
  <si>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</si>
  <si>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</si>
  <si>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</si>
  <si>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</si>
  <si>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</si>
  <si>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</si>
  <si>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</si>
  <si>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</si>
  <si>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</si>
  <si>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</si>
  <si>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</si>
  <si>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</si>
  <si>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</si>
  <si>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</si>
  <si>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</si>
  <si>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</si>
  <si>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</si>
  <si>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</si>
  <si>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</si>
  <si>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</si>
  <si>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</si>
  <si>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</si>
  <si>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</si>
  <si>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</si>
  <si>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</si>
  <si>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</si>
  <si>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</si>
  <si>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</si>
  <si>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</si>
  <si>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</si>
  <si>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</si>
  <si>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</si>
  <si>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</si>
  <si>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</si>
  <si>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</si>
  <si>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</si>
  <si>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</si>
  <si>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</si>
  <si>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</si>
  <si>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</si>
  <si>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</si>
  <si>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</si>
  <si>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</si>
  <si>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</si>
  <si>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</si>
  <si>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</si>
  <si>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</si>
  <si>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</si>
  <si>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</si>
  <si>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</si>
  <si>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</si>
  <si>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</si>
  <si>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</si>
  <si>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</si>
  <si>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</si>
  <si>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</si>
  <si>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</si>
  <si>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</si>
  <si>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</si>
  <si>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</si>
  <si>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</si>
  <si>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</si>
  <si>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</si>
  <si>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</si>
  <si>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</si>
  <si>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</si>
  <si>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Culture &amp; Heritage</t>
  </si>
  <si>
    <t>Bernadette Cavanagh</t>
  </si>
  <si>
    <t>Reception and Performance RNZ Ballet's The Firebird with Paqquita, Opera House, Wellington</t>
  </si>
  <si>
    <t>declined</t>
  </si>
  <si>
    <t>accepted</t>
  </si>
  <si>
    <t>RNZ Ballet</t>
  </si>
  <si>
    <t>2 Tickets</t>
  </si>
  <si>
    <t>NZSO Nga Hihi o Matariki, Michael Fowler Centre, Wgtn</t>
  </si>
  <si>
    <t>NZSO</t>
  </si>
  <si>
    <t>2 tickets</t>
  </si>
  <si>
    <t>Premier, Coming Home in the Dark, Embassy Theatre, Wgtn</t>
  </si>
  <si>
    <t>NZ Film Commission</t>
  </si>
  <si>
    <t>2 tickets -estimate</t>
  </si>
  <si>
    <t>NZ Premier "Juniper", Newmarket, Auckland</t>
  </si>
  <si>
    <t>Taxi</t>
  </si>
  <si>
    <t>WGN</t>
  </si>
  <si>
    <t>Spark</t>
  </si>
  <si>
    <t>Phone and data</t>
  </si>
  <si>
    <t>Tregaskis Brown</t>
  </si>
  <si>
    <t xml:space="preserve">Jaime Les Macarons 24 box Christmas Selection </t>
  </si>
  <si>
    <t>NZSO Performance of Passione</t>
  </si>
  <si>
    <t>Kia Kaha Te Reo Maori Hoodie</t>
  </si>
  <si>
    <t>Maori Language Commission</t>
  </si>
  <si>
    <t xml:space="preserve">Te Tohu o Matariki, Hosted by Hon Kelvin Davis, Carter Observatory, Kelburn </t>
  </si>
  <si>
    <t>Nothing to declare</t>
  </si>
  <si>
    <t>Shared with staff</t>
  </si>
  <si>
    <t>Given to DCE Te Aka</t>
  </si>
  <si>
    <t>David Kidman, Chief Financial Officer</t>
  </si>
  <si>
    <t>Meeting Department of Conservation</t>
  </si>
  <si>
    <t>Meeting New Zealand on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</si>
</sst>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0" xfId="0" applyNumberFormat="1" applyFont="1"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15" fillId="11" borderId="0" xfId="0" applyFont="1" applyFill="1" applyBorder="1" applyAlignment="1" applyProtection="1">
      <alignment horizontal="left" vertical="center" wrapText="1"/>
      <protection locked="0"/>
    </xf>
    <xf numFmtId="0" fontId="0" fillId="11" borderId="0" xfId="0" applyFill="1" applyProtection="1">
      <protection locked="0"/>
    </xf>
    <xf numFmtId="14" fontId="0" fillId="11" borderId="0" xfId="0" applyNumberFormat="1" applyFill="1"/>
    <xf numFmtId="0" fontId="0" fillId="11" borderId="0" xfId="0" applyFill="1"/>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0" fontId="0" fillId="11" borderId="5" xfId="0"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6" zoomScaleNormal="100" workbookViewId="0"/>
  </sheetViews>
  <sheetFormatPr defaultColWidth="0" defaultRowHeight="14" zeroHeight="1" x14ac:dyDescent="0.3"/>
  <cols>
    <col min="1" max="1" width="219.453125" style="70" customWidth="1"/>
    <col min="2" max="2" width="33.453125" style="69" customWidth="1"/>
    <col min="3" max="16384" width="8.5429687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5" zeroHeight="1" x14ac:dyDescent="0.25"/>
  <cols>
    <col min="1" max="1" width="35.5429687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81" t="s">
        <v>51</v>
      </c>
      <c r="B1" s="181"/>
      <c r="C1" s="181"/>
      <c r="D1" s="181"/>
      <c r="E1" s="181"/>
      <c r="F1" s="181"/>
      <c r="G1" s="46"/>
      <c r="H1" s="46"/>
      <c r="I1" s="46"/>
      <c r="J1" s="46"/>
      <c r="K1" s="46"/>
    </row>
    <row r="2" spans="1:11" ht="21" customHeight="1" x14ac:dyDescent="0.25">
      <c r="A2" s="4" t="s">
        <v>52</v>
      </c>
      <c r="B2" s="182" t="s">
        <v>169</v>
      </c>
      <c r="C2" s="182"/>
      <c r="D2" s="182"/>
      <c r="E2" s="182"/>
      <c r="F2" s="182"/>
      <c r="G2" s="46"/>
      <c r="H2" s="46"/>
      <c r="I2" s="46"/>
      <c r="J2" s="46"/>
      <c r="K2" s="46"/>
    </row>
    <row r="3" spans="1:11" ht="21" customHeight="1" x14ac:dyDescent="0.25">
      <c r="A3" s="4" t="s">
        <v>53</v>
      </c>
      <c r="B3" s="182" t="s">
        <v>170</v>
      </c>
      <c r="C3" s="182"/>
      <c r="D3" s="182"/>
      <c r="E3" s="182"/>
      <c r="F3" s="182"/>
      <c r="G3" s="46"/>
      <c r="H3" s="46"/>
      <c r="I3" s="46"/>
      <c r="J3" s="46"/>
      <c r="K3" s="46"/>
    </row>
    <row r="4" spans="1:11" ht="21" customHeight="1" x14ac:dyDescent="0.25">
      <c r="A4" s="4" t="s">
        <v>54</v>
      </c>
      <c r="B4" s="183">
        <v>44378</v>
      </c>
      <c r="C4" s="183"/>
      <c r="D4" s="183"/>
      <c r="E4" s="183"/>
      <c r="F4" s="183"/>
      <c r="G4" s="46"/>
      <c r="H4" s="46"/>
      <c r="I4" s="46"/>
      <c r="J4" s="46"/>
      <c r="K4" s="46"/>
    </row>
    <row r="5" spans="1:11" ht="21" customHeight="1" x14ac:dyDescent="0.25">
      <c r="A5" s="4" t="s">
        <v>55</v>
      </c>
      <c r="B5" s="183">
        <v>44742</v>
      </c>
      <c r="C5" s="183"/>
      <c r="D5" s="183"/>
      <c r="E5" s="183"/>
      <c r="F5" s="183"/>
      <c r="G5" s="46"/>
      <c r="H5" s="46"/>
      <c r="I5" s="46"/>
      <c r="J5" s="46"/>
      <c r="K5" s="46"/>
    </row>
    <row r="6" spans="1:11" ht="21" customHeight="1" x14ac:dyDescent="0.25">
      <c r="A6" s="4" t="s">
        <v>56</v>
      </c>
      <c r="B6" s="180" t="str">
        <f>IF(AND(Travel!B7&lt;&gt;A30,Hospitality!B7&lt;&gt;A30,'All other expenses'!B7&lt;&gt;A30,'Gifts and benefits'!B7&lt;&gt;A30),A31,IF(AND(Travel!B7=A30,Hospitality!B7=A30,'All other expenses'!B7=A30,'Gifts and benefits'!B7=A30),A33,A32))</f>
        <v>Data and totals checked on all sheets</v>
      </c>
      <c r="C6" s="180"/>
      <c r="D6" s="180"/>
      <c r="E6" s="180"/>
      <c r="F6" s="180"/>
      <c r="G6" s="34"/>
      <c r="H6" s="46"/>
      <c r="I6" s="46"/>
      <c r="J6" s="46"/>
      <c r="K6" s="46"/>
    </row>
    <row r="7" spans="1:11" ht="21" customHeight="1" x14ac:dyDescent="0.25">
      <c r="A7" s="4" t="s">
        <v>57</v>
      </c>
      <c r="B7" s="179" t="s">
        <v>89</v>
      </c>
      <c r="C7" s="179"/>
      <c r="D7" s="179"/>
      <c r="E7" s="179"/>
      <c r="F7" s="179"/>
      <c r="G7" s="34"/>
      <c r="H7" s="46"/>
      <c r="I7" s="46"/>
      <c r="J7" s="46"/>
      <c r="K7" s="46"/>
    </row>
    <row r="8" spans="1:11" ht="21" customHeight="1" x14ac:dyDescent="0.25">
      <c r="A8" s="4" t="s">
        <v>59</v>
      </c>
      <c r="B8" s="179" t="s">
        <v>196</v>
      </c>
      <c r="C8" s="179"/>
      <c r="D8" s="179"/>
      <c r="E8" s="179"/>
      <c r="F8" s="179"/>
      <c r="G8" s="34"/>
      <c r="H8" s="46"/>
      <c r="I8" s="46"/>
      <c r="J8" s="46"/>
      <c r="K8" s="46"/>
    </row>
    <row r="9" spans="1:11" ht="66.75" customHeight="1" x14ac:dyDescent="0.25">
      <c r="A9" s="178" t="s">
        <v>60</v>
      </c>
      <c r="B9" s="178"/>
      <c r="C9" s="178"/>
      <c r="D9" s="178"/>
      <c r="E9" s="178"/>
      <c r="F9" s="178"/>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46.3</v>
      </c>
      <c r="C11" s="102" t="str">
        <f>IF(Travel!B6="",A34,Travel!B6)</f>
        <v>Figures exclude GST</v>
      </c>
      <c r="D11" s="8"/>
      <c r="E11" s="10" t="s">
        <v>66</v>
      </c>
      <c r="F11" s="56">
        <f>'Gifts and benefits'!C23</f>
        <v>7</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benefits'!C24</f>
        <v>2</v>
      </c>
      <c r="G12" s="47"/>
      <c r="H12" s="47"/>
      <c r="I12" s="47"/>
      <c r="J12" s="47"/>
      <c r="K12" s="47"/>
    </row>
    <row r="13" spans="1:11" ht="27.75" customHeight="1" x14ac:dyDescent="0.25">
      <c r="A13" s="10" t="s">
        <v>68</v>
      </c>
      <c r="B13" s="94">
        <f>'All other expenses'!B25</f>
        <v>396</v>
      </c>
      <c r="C13" s="102" t="str">
        <f>IF('All other expenses'!B6="",A34,'All other expenses'!B6)</f>
        <v>Figures exclude GST</v>
      </c>
      <c r="D13" s="8"/>
      <c r="E13" s="10" t="s">
        <v>69</v>
      </c>
      <c r="F13" s="56">
        <f>'Gifts and benefits'!C25</f>
        <v>5</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Travel!B20</f>
        <v>0</v>
      </c>
      <c r="C15" s="104" t="str">
        <f>C11</f>
        <v>Figures exclude GST</v>
      </c>
      <c r="D15" s="8"/>
      <c r="E15" s="8"/>
      <c r="F15" s="58"/>
      <c r="G15" s="46"/>
      <c r="H15" s="46"/>
      <c r="I15" s="46"/>
      <c r="J15" s="46"/>
      <c r="K15" s="46"/>
    </row>
    <row r="16" spans="1:11" ht="27.75" customHeight="1" x14ac:dyDescent="0.25">
      <c r="A16" s="11" t="s">
        <v>71</v>
      </c>
      <c r="B16" s="96">
        <f>Travel!B32</f>
        <v>0</v>
      </c>
      <c r="C16" s="104" t="str">
        <f>C11</f>
        <v>Figures exclude GST</v>
      </c>
      <c r="D16" s="59"/>
      <c r="E16" s="8"/>
      <c r="F16" s="60"/>
      <c r="G16" s="46"/>
      <c r="H16" s="46"/>
      <c r="I16" s="46"/>
      <c r="J16" s="46"/>
      <c r="K16" s="46"/>
    </row>
    <row r="17" spans="1:11" ht="27.75" customHeight="1" x14ac:dyDescent="0.25">
      <c r="A17" s="11" t="s">
        <v>72</v>
      </c>
      <c r="B17" s="96">
        <f>Travel!B44</f>
        <v>46.3</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COUNT(Travel!B12:B19)</f>
        <v>0</v>
      </c>
      <c r="C55" s="111"/>
      <c r="D55" s="111">
        <f>COUNTIF(Travel!D12:D19,"*")</f>
        <v>0</v>
      </c>
      <c r="E55" s="112"/>
      <c r="F55" s="112" t="b">
        <f>MIN(B55,D55)=MAX(B55,D55)</f>
        <v>1</v>
      </c>
      <c r="G55" s="46"/>
      <c r="H55" s="46"/>
      <c r="I55" s="46"/>
      <c r="J55" s="46"/>
      <c r="K55" s="46"/>
    </row>
    <row r="56" spans="1:11" ht="13" hidden="1" x14ac:dyDescent="0.25">
      <c r="A56" s="121" t="s">
        <v>105</v>
      </c>
      <c r="B56" s="111">
        <f>COUNT(Travel!B24:B31)</f>
        <v>0</v>
      </c>
      <c r="C56" s="111"/>
      <c r="D56" s="111">
        <f>COUNTIF(Travel!D24:D31,"*")</f>
        <v>0</v>
      </c>
      <c r="E56" s="112"/>
      <c r="F56" s="112" t="b">
        <f>MIN(B56,D56)=MAX(B56,D56)</f>
        <v>1</v>
      </c>
    </row>
    <row r="57" spans="1:11" ht="13" hidden="1" x14ac:dyDescent="0.3">
      <c r="A57" s="122"/>
      <c r="B57" s="111">
        <f>COUNT(Travel!B36:B43)</f>
        <v>4</v>
      </c>
      <c r="C57" s="111"/>
      <c r="D57" s="111">
        <f>COUNTIF(Travel!D36:D43,"*")</f>
        <v>4</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expenses'!B11:B24)</f>
        <v>12</v>
      </c>
      <c r="C59" s="112"/>
      <c r="D59" s="112">
        <f>COUNTIF('All other expenses'!D11:D24,"*")</f>
        <v>12</v>
      </c>
      <c r="E59" s="112"/>
      <c r="F59" s="112" t="b">
        <f>MIN(B59,D59)=MAX(B59,D59)</f>
        <v>1</v>
      </c>
    </row>
    <row r="60" spans="1:11" ht="13" hidden="1" x14ac:dyDescent="0.3">
      <c r="A60" s="123" t="s">
        <v>108</v>
      </c>
      <c r="B60" s="113">
        <f>COUNTIF('Gifts and benefits'!B11:B22,"*")</f>
        <v>7</v>
      </c>
      <c r="C60" s="113">
        <f>COUNTIF('Gifts and benefits'!C11:C22,"*")</f>
        <v>7</v>
      </c>
      <c r="D60" s="113"/>
      <c r="E60" s="113">
        <f>COUNTA('Gifts and benefits'!E11:E22)</f>
        <v>7</v>
      </c>
      <c r="F60" s="114"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1"/>
  <sheetViews>
    <sheetView topLeftCell="B1" zoomScaleNormal="100" workbookViewId="0">
      <selection activeCell="C38" sqref="C38"/>
    </sheetView>
  </sheetViews>
  <sheetFormatPr defaultColWidth="0" defaultRowHeight="12.5" zeroHeight="1" x14ac:dyDescent="0.25"/>
  <cols>
    <col min="1" max="1" width="35.54296875" style="16" customWidth="1"/>
    <col min="2" max="2" width="14.4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81" t="s">
        <v>109</v>
      </c>
      <c r="B1" s="181"/>
      <c r="C1" s="181"/>
      <c r="D1" s="181"/>
      <c r="E1" s="181"/>
      <c r="F1" s="46"/>
    </row>
    <row r="2" spans="1:6" ht="21" customHeight="1" x14ac:dyDescent="0.25">
      <c r="A2" s="4" t="s">
        <v>52</v>
      </c>
      <c r="B2" s="184" t="str">
        <f>'Summary and sign-off'!B2:F2</f>
        <v>Ministry for Culture &amp; Heritage</v>
      </c>
      <c r="C2" s="184"/>
      <c r="D2" s="184"/>
      <c r="E2" s="184"/>
      <c r="F2" s="46"/>
    </row>
    <row r="3" spans="1:6" ht="21" customHeight="1" x14ac:dyDescent="0.25">
      <c r="A3" s="4" t="s">
        <v>110</v>
      </c>
      <c r="B3" s="184" t="str">
        <f>'Summary and sign-off'!B3:F3</f>
        <v>Bernadette Cavanagh</v>
      </c>
      <c r="C3" s="184"/>
      <c r="D3" s="184"/>
      <c r="E3" s="184"/>
      <c r="F3" s="46"/>
    </row>
    <row r="4" spans="1:6" ht="21" customHeight="1" x14ac:dyDescent="0.25">
      <c r="A4" s="4" t="s">
        <v>111</v>
      </c>
      <c r="B4" s="184">
        <f>'Summary and sign-off'!B4:F4</f>
        <v>44378</v>
      </c>
      <c r="C4" s="184"/>
      <c r="D4" s="184"/>
      <c r="E4" s="184"/>
      <c r="F4" s="46"/>
    </row>
    <row r="5" spans="1:6" ht="21" customHeight="1" x14ac:dyDescent="0.25">
      <c r="A5" s="4" t="s">
        <v>112</v>
      </c>
      <c r="B5" s="184">
        <f>'Summary and sign-off'!B5:F5</f>
        <v>44742</v>
      </c>
      <c r="C5" s="184"/>
      <c r="D5" s="184"/>
      <c r="E5" s="184"/>
      <c r="F5" s="46"/>
    </row>
    <row r="6" spans="1:6" ht="21" customHeight="1" x14ac:dyDescent="0.25">
      <c r="A6" s="4" t="s">
        <v>113</v>
      </c>
      <c r="B6" s="179" t="s">
        <v>81</v>
      </c>
      <c r="C6" s="179"/>
      <c r="D6" s="179"/>
      <c r="E6" s="179"/>
      <c r="F6" s="46"/>
    </row>
    <row r="7" spans="1:6" ht="21" customHeight="1" x14ac:dyDescent="0.25">
      <c r="A7" s="4" t="s">
        <v>56</v>
      </c>
      <c r="B7" s="179" t="s">
        <v>83</v>
      </c>
      <c r="C7" s="179"/>
      <c r="D7" s="179"/>
      <c r="E7" s="179"/>
      <c r="F7" s="46"/>
    </row>
    <row r="8" spans="1:6" ht="36" customHeight="1" x14ac:dyDescent="0.3">
      <c r="A8" s="187" t="s">
        <v>114</v>
      </c>
      <c r="B8" s="188"/>
      <c r="C8" s="188"/>
      <c r="D8" s="188"/>
      <c r="E8" s="188"/>
      <c r="F8" s="22"/>
    </row>
    <row r="9" spans="1:6" ht="36" customHeight="1" x14ac:dyDescent="0.3">
      <c r="A9" s="189" t="s">
        <v>115</v>
      </c>
      <c r="B9" s="190"/>
      <c r="C9" s="190"/>
      <c r="D9" s="190"/>
      <c r="E9" s="190"/>
      <c r="F9" s="22"/>
    </row>
    <row r="10" spans="1:6" ht="24.75" customHeight="1" x14ac:dyDescent="0.35">
      <c r="A10" s="186" t="s">
        <v>116</v>
      </c>
      <c r="B10" s="191"/>
      <c r="C10" s="186"/>
      <c r="D10" s="186"/>
      <c r="E10" s="186"/>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t="s">
        <v>193</v>
      </c>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ht="12.75" customHeight="1" x14ac:dyDescent="0.25">
      <c r="A16" s="157"/>
      <c r="B16" s="158"/>
      <c r="C16" s="159"/>
      <c r="D16" s="159"/>
      <c r="E16" s="160"/>
      <c r="F16" s="1"/>
    </row>
    <row r="17" spans="1:6" s="87" customFormat="1" x14ac:dyDescent="0.25">
      <c r="A17" s="161"/>
      <c r="B17" s="158"/>
      <c r="C17" s="159"/>
      <c r="D17" s="159"/>
      <c r="E17" s="160"/>
      <c r="F17" s="1"/>
    </row>
    <row r="18" spans="1:6" s="87" customFormat="1" x14ac:dyDescent="0.25">
      <c r="A18" s="161"/>
      <c r="B18" s="158"/>
      <c r="C18" s="159"/>
      <c r="D18" s="159"/>
      <c r="E18" s="160"/>
      <c r="F18" s="1"/>
    </row>
    <row r="19" spans="1:6" s="87" customFormat="1" hidden="1" x14ac:dyDescent="0.25">
      <c r="A19" s="143"/>
      <c r="B19" s="144"/>
      <c r="C19" s="145"/>
      <c r="D19" s="145"/>
      <c r="E19" s="146"/>
      <c r="F19" s="1"/>
    </row>
    <row r="20" spans="1:6" ht="19.5" customHeight="1" x14ac:dyDescent="0.25">
      <c r="A20" s="107" t="s">
        <v>122</v>
      </c>
      <c r="B20" s="108">
        <f>SUM(B12:B19)</f>
        <v>0</v>
      </c>
      <c r="C20" s="168" t="str">
        <f>IF(SUBTOTAL(3,B12:B19)=SUBTOTAL(103,B12:B19),'Summary and sign-off'!$A$48,'Summary and sign-off'!$A$49)</f>
        <v>Check - there are no hidden rows with data</v>
      </c>
      <c r="D20" s="185" t="str">
        <f>IF('Summary and sign-off'!F55='Summary and sign-off'!F54,'Summary and sign-off'!A51,'Summary and sign-off'!A50)</f>
        <v>Check - each entry provides sufficient information</v>
      </c>
      <c r="E20" s="185"/>
      <c r="F20" s="46"/>
    </row>
    <row r="21" spans="1:6" ht="10.5" customHeight="1" x14ac:dyDescent="0.3">
      <c r="A21" s="27"/>
      <c r="B21" s="22"/>
      <c r="C21" s="27"/>
      <c r="D21" s="27"/>
      <c r="E21" s="27"/>
      <c r="F21" s="27"/>
    </row>
    <row r="22" spans="1:6" ht="24.75" customHeight="1" x14ac:dyDescent="0.35">
      <c r="A22" s="186" t="s">
        <v>123</v>
      </c>
      <c r="B22" s="186"/>
      <c r="C22" s="186"/>
      <c r="D22" s="186"/>
      <c r="E22" s="186"/>
      <c r="F22" s="47"/>
    </row>
    <row r="23" spans="1:6" ht="27" customHeight="1" x14ac:dyDescent="0.25">
      <c r="A23" s="35" t="s">
        <v>117</v>
      </c>
      <c r="B23" s="35" t="s">
        <v>62</v>
      </c>
      <c r="C23" s="35" t="s">
        <v>124</v>
      </c>
      <c r="D23" s="35" t="s">
        <v>120</v>
      </c>
      <c r="E23" s="35" t="s">
        <v>121</v>
      </c>
      <c r="F23" s="48"/>
    </row>
    <row r="24" spans="1:6" s="87" customFormat="1" hidden="1" x14ac:dyDescent="0.25">
      <c r="A24" s="133"/>
      <c r="B24" s="134"/>
      <c r="C24" s="135"/>
      <c r="D24" s="135"/>
      <c r="E24" s="136"/>
      <c r="F24" s="1"/>
    </row>
    <row r="25" spans="1:6" s="87" customFormat="1" x14ac:dyDescent="0.25">
      <c r="A25" s="157" t="s">
        <v>193</v>
      </c>
      <c r="B25" s="158"/>
      <c r="C25" s="159"/>
      <c r="D25" s="159"/>
      <c r="E25" s="160"/>
      <c r="F25" s="1"/>
    </row>
    <row r="26" spans="1:6" s="87" customFormat="1" x14ac:dyDescent="0.25">
      <c r="A26" s="157"/>
      <c r="B26" s="158"/>
      <c r="C26" s="159"/>
      <c r="D26" s="159"/>
      <c r="E26" s="160"/>
      <c r="F26" s="1"/>
    </row>
    <row r="27" spans="1:6" s="87" customFormat="1" x14ac:dyDescent="0.25">
      <c r="A27" s="157"/>
      <c r="B27" s="158"/>
      <c r="C27" s="159"/>
      <c r="D27" s="159"/>
      <c r="E27" s="160"/>
      <c r="F27" s="1"/>
    </row>
    <row r="28" spans="1:6" s="87" customFormat="1" x14ac:dyDescent="0.25">
      <c r="A28" s="157"/>
      <c r="B28" s="158"/>
      <c r="C28" s="159"/>
      <c r="D28" s="159"/>
      <c r="E28" s="160"/>
      <c r="F28" s="1"/>
    </row>
    <row r="29" spans="1:6" s="87" customFormat="1" x14ac:dyDescent="0.25">
      <c r="A29" s="157"/>
      <c r="B29" s="158"/>
      <c r="C29" s="159"/>
      <c r="D29" s="159"/>
      <c r="E29" s="160"/>
      <c r="F29" s="1"/>
    </row>
    <row r="30" spans="1:6" s="87" customFormat="1" x14ac:dyDescent="0.25">
      <c r="A30" s="157"/>
      <c r="B30" s="158"/>
      <c r="C30" s="159"/>
      <c r="D30" s="159"/>
      <c r="E30" s="160"/>
      <c r="F30" s="1"/>
    </row>
    <row r="31" spans="1:6" s="87" customFormat="1" hidden="1" x14ac:dyDescent="0.25">
      <c r="A31" s="147"/>
      <c r="B31" s="148"/>
      <c r="C31" s="149"/>
      <c r="D31" s="149"/>
      <c r="E31" s="150"/>
      <c r="F31" s="1"/>
    </row>
    <row r="32" spans="1:6" ht="19.5" customHeight="1" x14ac:dyDescent="0.25">
      <c r="A32" s="107" t="s">
        <v>125</v>
      </c>
      <c r="B32" s="108">
        <f>SUM(B24:B31)</f>
        <v>0</v>
      </c>
      <c r="C32" s="168" t="str">
        <f>IF(SUBTOTAL(3,B24:B31)=SUBTOTAL(103,B24:B31),'Summary and sign-off'!$A$48,'Summary and sign-off'!$A$49)</f>
        <v>Check - there are no hidden rows with data</v>
      </c>
      <c r="D32" s="185" t="str">
        <f>IF('Summary and sign-off'!F56='Summary and sign-off'!F54,'Summary and sign-off'!A51,'Summary and sign-off'!A50)</f>
        <v>Check - each entry provides sufficient information</v>
      </c>
      <c r="E32" s="185"/>
      <c r="F32" s="46"/>
    </row>
    <row r="33" spans="1:6" ht="10.5" customHeight="1" x14ac:dyDescent="0.3">
      <c r="A33" s="27"/>
      <c r="B33" s="22"/>
      <c r="C33" s="27"/>
      <c r="D33" s="27"/>
      <c r="E33" s="27"/>
      <c r="F33" s="27"/>
    </row>
    <row r="34" spans="1:6" ht="24.75" customHeight="1" x14ac:dyDescent="0.25">
      <c r="A34" s="186" t="s">
        <v>126</v>
      </c>
      <c r="B34" s="186"/>
      <c r="C34" s="186"/>
      <c r="D34" s="186"/>
      <c r="E34" s="186"/>
      <c r="F34" s="46"/>
    </row>
    <row r="35" spans="1:6" ht="27" customHeight="1" x14ac:dyDescent="0.25">
      <c r="A35" s="35" t="s">
        <v>117</v>
      </c>
      <c r="B35" s="35" t="s">
        <v>62</v>
      </c>
      <c r="C35" s="35" t="s">
        <v>127</v>
      </c>
      <c r="D35" s="35" t="s">
        <v>128</v>
      </c>
      <c r="E35" s="35" t="s">
        <v>121</v>
      </c>
      <c r="F35" s="49"/>
    </row>
    <row r="36" spans="1:6" s="87" customFormat="1" hidden="1" x14ac:dyDescent="0.25">
      <c r="A36" s="133"/>
      <c r="B36" s="134"/>
      <c r="C36" s="135"/>
      <c r="D36" s="135"/>
      <c r="E36" s="136"/>
      <c r="F36" s="1"/>
    </row>
    <row r="37" spans="1:6" s="87" customFormat="1" x14ac:dyDescent="0.25">
      <c r="A37" s="157">
        <v>44392</v>
      </c>
      <c r="B37" s="158">
        <v>8.36</v>
      </c>
      <c r="C37" s="159" t="s">
        <v>197</v>
      </c>
      <c r="D37" s="159" t="s">
        <v>183</v>
      </c>
      <c r="E37" s="160" t="s">
        <v>184</v>
      </c>
      <c r="F37" s="1"/>
    </row>
    <row r="38" spans="1:6" s="87" customFormat="1" x14ac:dyDescent="0.25">
      <c r="A38" s="157">
        <v>44391</v>
      </c>
      <c r="B38" s="158">
        <v>10.61</v>
      </c>
      <c r="C38" s="159" t="s">
        <v>198</v>
      </c>
      <c r="D38" s="159" t="s">
        <v>183</v>
      </c>
      <c r="E38" s="160" t="s">
        <v>184</v>
      </c>
      <c r="F38" s="1"/>
    </row>
    <row r="39" spans="1:6" s="87" customFormat="1" x14ac:dyDescent="0.25">
      <c r="A39" s="157">
        <v>44684</v>
      </c>
      <c r="B39" s="158">
        <v>10.99</v>
      </c>
      <c r="C39" s="159" t="s">
        <v>192</v>
      </c>
      <c r="D39" s="159" t="s">
        <v>183</v>
      </c>
      <c r="E39" s="160" t="s">
        <v>184</v>
      </c>
      <c r="F39" s="1"/>
    </row>
    <row r="40" spans="1:6" s="87" customFormat="1" x14ac:dyDescent="0.25">
      <c r="A40" s="157">
        <v>44684</v>
      </c>
      <c r="B40" s="158">
        <v>16.34</v>
      </c>
      <c r="C40" s="159" t="s">
        <v>192</v>
      </c>
      <c r="D40" s="159" t="s">
        <v>183</v>
      </c>
      <c r="E40" s="160" t="s">
        <v>184</v>
      </c>
      <c r="F40" s="1"/>
    </row>
    <row r="41" spans="1:6" s="87" customFormat="1" x14ac:dyDescent="0.25">
      <c r="A41" s="157"/>
      <c r="B41" s="158"/>
      <c r="C41" s="159"/>
      <c r="D41" s="159"/>
      <c r="E41" s="160"/>
      <c r="F41" s="1"/>
    </row>
    <row r="42" spans="1:6" s="87" customFormat="1" x14ac:dyDescent="0.25">
      <c r="A42" s="157"/>
      <c r="B42" s="158"/>
      <c r="C42" s="159"/>
      <c r="D42" s="159"/>
      <c r="E42" s="160"/>
      <c r="F42" s="1"/>
    </row>
    <row r="43" spans="1:6" s="87" customFormat="1" hidden="1" x14ac:dyDescent="0.25">
      <c r="A43" s="133"/>
      <c r="B43" s="134"/>
      <c r="C43" s="135"/>
      <c r="D43" s="135"/>
      <c r="E43" s="136"/>
      <c r="F43" s="1"/>
    </row>
    <row r="44" spans="1:6" ht="19.5" customHeight="1" x14ac:dyDescent="0.25">
      <c r="A44" s="107" t="s">
        <v>129</v>
      </c>
      <c r="B44" s="108">
        <f>SUM(B36:B43)</f>
        <v>46.3</v>
      </c>
      <c r="C44" s="168" t="str">
        <f>IF(SUBTOTAL(3,B36:B43)=SUBTOTAL(103,B36:B43),'Summary and sign-off'!$A$48,'Summary and sign-off'!$A$49)</f>
        <v>Check - there are no hidden rows with data</v>
      </c>
      <c r="D44" s="185" t="str">
        <f>IF('Summary and sign-off'!F57='Summary and sign-off'!F54,'Summary and sign-off'!A51,'Summary and sign-off'!A50)</f>
        <v>Check - each entry provides sufficient information</v>
      </c>
      <c r="E44" s="185"/>
      <c r="F44" s="46"/>
    </row>
    <row r="45" spans="1:6" ht="10.5" customHeight="1" x14ac:dyDescent="0.3">
      <c r="A45" s="27"/>
      <c r="B45" s="92"/>
      <c r="C45" s="22"/>
      <c r="D45" s="27"/>
      <c r="E45" s="27"/>
      <c r="F45" s="27"/>
    </row>
    <row r="46" spans="1:6" ht="34.5" customHeight="1" x14ac:dyDescent="0.25">
      <c r="A46" s="50" t="s">
        <v>130</v>
      </c>
      <c r="B46" s="93">
        <f>B20+B32+B44</f>
        <v>46.3</v>
      </c>
      <c r="C46" s="51"/>
      <c r="D46" s="51"/>
      <c r="E46" s="51"/>
      <c r="F46" s="26"/>
    </row>
    <row r="47" spans="1:6" ht="13" x14ac:dyDescent="0.3">
      <c r="A47" s="27"/>
      <c r="B47" s="22"/>
      <c r="C47" s="27"/>
      <c r="D47" s="27"/>
      <c r="E47" s="27"/>
      <c r="F47" s="27"/>
    </row>
    <row r="48" spans="1:6" ht="13" x14ac:dyDescent="0.3">
      <c r="A48" s="52" t="s">
        <v>73</v>
      </c>
      <c r="B48" s="25"/>
      <c r="C48" s="26"/>
      <c r="D48" s="26"/>
      <c r="E48" s="26"/>
      <c r="F48" s="27"/>
    </row>
    <row r="49" spans="1:6" ht="12.65" customHeight="1" x14ac:dyDescent="0.25">
      <c r="A49" s="23" t="s">
        <v>131</v>
      </c>
      <c r="B49" s="53"/>
      <c r="C49" s="53"/>
      <c r="D49" s="32"/>
      <c r="E49" s="32"/>
      <c r="F49" s="27"/>
    </row>
    <row r="50" spans="1:6" ht="13" customHeight="1" x14ac:dyDescent="0.25">
      <c r="A50" s="31" t="s">
        <v>132</v>
      </c>
      <c r="B50" s="27"/>
      <c r="C50" s="32"/>
      <c r="D50" s="27"/>
      <c r="E50" s="32"/>
      <c r="F50" s="27"/>
    </row>
    <row r="51" spans="1:6" x14ac:dyDescent="0.25">
      <c r="A51" s="31" t="s">
        <v>133</v>
      </c>
      <c r="B51" s="32"/>
      <c r="C51" s="32"/>
      <c r="D51" s="32"/>
      <c r="E51" s="54"/>
      <c r="F51" s="46"/>
    </row>
    <row r="52" spans="1:6" ht="13" x14ac:dyDescent="0.3">
      <c r="A52" s="23" t="s">
        <v>79</v>
      </c>
      <c r="B52" s="25"/>
      <c r="C52" s="26"/>
      <c r="D52" s="26"/>
      <c r="E52" s="26"/>
      <c r="F52" s="27"/>
    </row>
    <row r="53" spans="1:6" ht="13" customHeight="1" x14ac:dyDescent="0.25">
      <c r="A53" s="31" t="s">
        <v>134</v>
      </c>
      <c r="B53" s="27"/>
      <c r="C53" s="32"/>
      <c r="D53" s="27"/>
      <c r="E53" s="32"/>
      <c r="F53" s="27"/>
    </row>
    <row r="54" spans="1:6" x14ac:dyDescent="0.25">
      <c r="A54" s="31" t="s">
        <v>135</v>
      </c>
      <c r="B54" s="32"/>
      <c r="C54" s="32"/>
      <c r="D54" s="32"/>
      <c r="E54" s="54"/>
      <c r="F54" s="46"/>
    </row>
    <row r="55" spans="1:6" x14ac:dyDescent="0.25">
      <c r="A55" s="36" t="s">
        <v>136</v>
      </c>
      <c r="B55" s="36"/>
      <c r="C55" s="36"/>
      <c r="D55" s="36"/>
      <c r="E55" s="54"/>
      <c r="F55" s="46"/>
    </row>
    <row r="56" spans="1:6" x14ac:dyDescent="0.25">
      <c r="A56" s="40"/>
      <c r="B56" s="27"/>
      <c r="C56" s="27"/>
      <c r="D56" s="27"/>
      <c r="E56" s="46"/>
      <c r="F56" s="46"/>
    </row>
    <row r="57" spans="1:6" hidden="1" x14ac:dyDescent="0.25">
      <c r="A57" s="40"/>
      <c r="B57" s="27"/>
      <c r="C57" s="27"/>
      <c r="D57" s="27"/>
      <c r="E57" s="46"/>
      <c r="F57" s="46"/>
    </row>
    <row r="59" spans="1:6" x14ac:dyDescent="0.25"/>
    <row r="60" spans="1:6" x14ac:dyDescent="0.25"/>
    <row r="61" spans="1:6" x14ac:dyDescent="0.25"/>
    <row r="62" spans="1:6" ht="12.75" hidden="1" customHeight="1" x14ac:dyDescent="0.25"/>
    <row r="63" spans="1:6" x14ac:dyDescent="0.25"/>
    <row r="64" spans="1:6" x14ac:dyDescent="0.25"/>
    <row r="65" spans="1:6" hidden="1" x14ac:dyDescent="0.25">
      <c r="A65" s="55"/>
      <c r="B65" s="46"/>
      <c r="C65" s="46"/>
      <c r="D65" s="46"/>
      <c r="E65" s="46"/>
      <c r="F65" s="46"/>
    </row>
    <row r="66" spans="1:6" hidden="1" x14ac:dyDescent="0.25">
      <c r="A66" s="55"/>
      <c r="B66" s="46"/>
      <c r="C66" s="46"/>
      <c r="D66" s="46"/>
      <c r="E66" s="46"/>
      <c r="F66" s="46"/>
    </row>
    <row r="67" spans="1:6" hidden="1" x14ac:dyDescent="0.25">
      <c r="A67" s="55"/>
      <c r="B67" s="46"/>
      <c r="C67" s="46"/>
      <c r="D67" s="46"/>
      <c r="E67" s="46"/>
      <c r="F67" s="46"/>
    </row>
    <row r="68" spans="1:6" hidden="1" x14ac:dyDescent="0.25">
      <c r="A68" s="55"/>
      <c r="B68" s="46"/>
      <c r="C68" s="46"/>
      <c r="D68" s="46"/>
      <c r="E68" s="46"/>
      <c r="F68" s="46"/>
    </row>
    <row r="69" spans="1:6" hidden="1" x14ac:dyDescent="0.25">
      <c r="A69" s="55"/>
      <c r="B69" s="46"/>
      <c r="C69" s="46"/>
      <c r="D69" s="46"/>
      <c r="E69" s="46"/>
      <c r="F69" s="46"/>
    </row>
    <row r="71" spans="1:6" x14ac:dyDescent="0.25"/>
  </sheetData>
  <sheetProtection formatCells="0" formatRows="0" insertColumns="0" insertRows="0" deleteRows="0"/>
  <mergeCells count="15">
    <mergeCell ref="B7:E7"/>
    <mergeCell ref="B5:E5"/>
    <mergeCell ref="D44:E44"/>
    <mergeCell ref="A1:E1"/>
    <mergeCell ref="A22:E22"/>
    <mergeCell ref="A34:E34"/>
    <mergeCell ref="B2:E2"/>
    <mergeCell ref="B3:E3"/>
    <mergeCell ref="B4:E4"/>
    <mergeCell ref="A8:E8"/>
    <mergeCell ref="A9:E9"/>
    <mergeCell ref="B6:E6"/>
    <mergeCell ref="D20:E20"/>
    <mergeCell ref="D32:E3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4 A30:A31 A12 A19 A36 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5 A23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8 A37:A42 A25: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B12:B19 B36:B43 B24:B31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D1" zoomScaleNormal="100" workbookViewId="0">
      <selection activeCell="B6" sqref="B6:E6"/>
    </sheetView>
  </sheetViews>
  <sheetFormatPr defaultColWidth="0" defaultRowHeight="12.5" zeroHeight="1" x14ac:dyDescent="0.25"/>
  <cols>
    <col min="1" max="1" width="35.54296875" style="16" customWidth="1"/>
    <col min="2" max="2" width="14.453125" style="16" customWidth="1"/>
    <col min="3" max="3" width="71.453125" style="16" customWidth="1"/>
    <col min="4" max="4" width="50" style="16" customWidth="1"/>
    <col min="5" max="5" width="21.453125" style="16" customWidth="1"/>
    <col min="6" max="6" width="39.453125" style="16" customWidth="1"/>
    <col min="7" max="10" width="9.1796875" style="16" hidden="1" customWidth="1"/>
    <col min="11" max="13" width="0" style="16" hidden="1" customWidth="1"/>
    <col min="14" max="16384" width="0" style="16" hidden="1"/>
  </cols>
  <sheetData>
    <row r="1" spans="1:6" ht="26.25" customHeight="1" x14ac:dyDescent="0.25">
      <c r="A1" s="181" t="s">
        <v>109</v>
      </c>
      <c r="B1" s="181"/>
      <c r="C1" s="181"/>
      <c r="D1" s="181"/>
      <c r="E1" s="181"/>
      <c r="F1" s="38"/>
    </row>
    <row r="2" spans="1:6" ht="21" customHeight="1" x14ac:dyDescent="0.25">
      <c r="A2" s="4" t="s">
        <v>52</v>
      </c>
      <c r="B2" s="184" t="str">
        <f>'Summary and sign-off'!B2:F2</f>
        <v>Ministry for Culture &amp; Heritage</v>
      </c>
      <c r="C2" s="184"/>
      <c r="D2" s="184"/>
      <c r="E2" s="184"/>
      <c r="F2" s="38"/>
    </row>
    <row r="3" spans="1:6" ht="21" customHeight="1" x14ac:dyDescent="0.25">
      <c r="A3" s="4" t="s">
        <v>110</v>
      </c>
      <c r="B3" s="184" t="str">
        <f>'Summary and sign-off'!B3:F3</f>
        <v>Bernadette Cavanagh</v>
      </c>
      <c r="C3" s="184"/>
      <c r="D3" s="184"/>
      <c r="E3" s="184"/>
      <c r="F3" s="38"/>
    </row>
    <row r="4" spans="1:6" ht="21" customHeight="1" x14ac:dyDescent="0.25">
      <c r="A4" s="4" t="s">
        <v>111</v>
      </c>
      <c r="B4" s="184">
        <f>'Summary and sign-off'!B4:F4</f>
        <v>44378</v>
      </c>
      <c r="C4" s="184"/>
      <c r="D4" s="184"/>
      <c r="E4" s="184"/>
      <c r="F4" s="38"/>
    </row>
    <row r="5" spans="1:6" ht="21" customHeight="1" x14ac:dyDescent="0.25">
      <c r="A5" s="4" t="s">
        <v>112</v>
      </c>
      <c r="B5" s="184">
        <f>'Summary and sign-off'!B5:F5</f>
        <v>44742</v>
      </c>
      <c r="C5" s="184"/>
      <c r="D5" s="184"/>
      <c r="E5" s="184"/>
      <c r="F5" s="38"/>
    </row>
    <row r="6" spans="1:6" ht="21" customHeight="1" x14ac:dyDescent="0.25">
      <c r="A6" s="4" t="s">
        <v>113</v>
      </c>
      <c r="B6" s="179" t="s">
        <v>81</v>
      </c>
      <c r="C6" s="179"/>
      <c r="D6" s="179"/>
      <c r="E6" s="179"/>
      <c r="F6" s="38"/>
    </row>
    <row r="7" spans="1:6" ht="21" customHeight="1" x14ac:dyDescent="0.25">
      <c r="A7" s="4" t="s">
        <v>56</v>
      </c>
      <c r="B7" s="179" t="s">
        <v>83</v>
      </c>
      <c r="C7" s="179"/>
      <c r="D7" s="179"/>
      <c r="E7" s="179"/>
      <c r="F7" s="38"/>
    </row>
    <row r="8" spans="1:6" ht="35.25" customHeight="1" x14ac:dyDescent="0.35">
      <c r="A8" s="194" t="s">
        <v>137</v>
      </c>
      <c r="B8" s="194"/>
      <c r="C8" s="195"/>
      <c r="D8" s="195"/>
      <c r="E8" s="195"/>
      <c r="F8" s="42"/>
    </row>
    <row r="9" spans="1:6" ht="35.25" customHeight="1" x14ac:dyDescent="0.35">
      <c r="A9" s="192" t="s">
        <v>138</v>
      </c>
      <c r="B9" s="193"/>
      <c r="C9" s="193"/>
      <c r="D9" s="193"/>
      <c r="E9" s="193"/>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t="s">
        <v>193</v>
      </c>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85" t="str">
        <f>IF('Summary and sign-off'!F58='Summary and sign-off'!F54,'Summary and sign-off'!A51,'Summary and sign-off'!A50)</f>
        <v>Check - each entry provides sufficient information</v>
      </c>
      <c r="E25" s="185"/>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Normal="100" workbookViewId="0">
      <selection activeCell="B6" sqref="B6:E6"/>
    </sheetView>
  </sheetViews>
  <sheetFormatPr defaultColWidth="0" defaultRowHeight="12.5" zeroHeight="1" x14ac:dyDescent="0.25"/>
  <cols>
    <col min="1" max="1" width="35.54296875" style="16" customWidth="1"/>
    <col min="2" max="2" width="14.4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81" t="s">
        <v>109</v>
      </c>
      <c r="B1" s="181"/>
      <c r="C1" s="181"/>
      <c r="D1" s="181"/>
      <c r="E1" s="181"/>
      <c r="F1" s="24"/>
    </row>
    <row r="2" spans="1:6" ht="21" customHeight="1" x14ac:dyDescent="0.25">
      <c r="A2" s="4" t="s">
        <v>52</v>
      </c>
      <c r="B2" s="184" t="str">
        <f>'Summary and sign-off'!B2:F2</f>
        <v>Ministry for Culture &amp; Heritage</v>
      </c>
      <c r="C2" s="184"/>
      <c r="D2" s="184"/>
      <c r="E2" s="184"/>
      <c r="F2" s="24"/>
    </row>
    <row r="3" spans="1:6" ht="21" customHeight="1" x14ac:dyDescent="0.25">
      <c r="A3" s="4" t="s">
        <v>110</v>
      </c>
      <c r="B3" s="184" t="str">
        <f>'Summary and sign-off'!B3:F3</f>
        <v>Bernadette Cavanagh</v>
      </c>
      <c r="C3" s="184"/>
      <c r="D3" s="184"/>
      <c r="E3" s="184"/>
      <c r="F3" s="24"/>
    </row>
    <row r="4" spans="1:6" ht="21" customHeight="1" x14ac:dyDescent="0.25">
      <c r="A4" s="4" t="s">
        <v>111</v>
      </c>
      <c r="B4" s="184">
        <f>'Summary and sign-off'!B4:F4</f>
        <v>44378</v>
      </c>
      <c r="C4" s="184"/>
      <c r="D4" s="184"/>
      <c r="E4" s="184"/>
      <c r="F4" s="24"/>
    </row>
    <row r="5" spans="1:6" ht="21" customHeight="1" x14ac:dyDescent="0.25">
      <c r="A5" s="4" t="s">
        <v>112</v>
      </c>
      <c r="B5" s="184">
        <f>'Summary and sign-off'!B5:F5</f>
        <v>44742</v>
      </c>
      <c r="C5" s="184"/>
      <c r="D5" s="184"/>
      <c r="E5" s="184"/>
      <c r="F5" s="24"/>
    </row>
    <row r="6" spans="1:6" ht="21" customHeight="1" x14ac:dyDescent="0.25">
      <c r="A6" s="4" t="s">
        <v>113</v>
      </c>
      <c r="B6" s="179" t="s">
        <v>81</v>
      </c>
      <c r="C6" s="179"/>
      <c r="D6" s="179"/>
      <c r="E6" s="179"/>
      <c r="F6" s="34"/>
    </row>
    <row r="7" spans="1:6" ht="21" customHeight="1" x14ac:dyDescent="0.25">
      <c r="A7" s="4" t="s">
        <v>56</v>
      </c>
      <c r="B7" s="179" t="s">
        <v>83</v>
      </c>
      <c r="C7" s="179"/>
      <c r="D7" s="179"/>
      <c r="E7" s="179"/>
      <c r="F7" s="34"/>
    </row>
    <row r="8" spans="1:6" ht="35.25" customHeight="1" x14ac:dyDescent="0.25">
      <c r="A8" s="188" t="s">
        <v>147</v>
      </c>
      <c r="B8" s="188"/>
      <c r="C8" s="195"/>
      <c r="D8" s="195"/>
      <c r="E8" s="195"/>
      <c r="F8" s="24"/>
    </row>
    <row r="9" spans="1:6" ht="35.25" customHeight="1" x14ac:dyDescent="0.25">
      <c r="A9" s="196" t="s">
        <v>148</v>
      </c>
      <c r="B9" s="197"/>
      <c r="C9" s="197"/>
      <c r="D9" s="197"/>
      <c r="E9" s="197"/>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44404</v>
      </c>
      <c r="B12" s="158">
        <v>33</v>
      </c>
      <c r="C12" s="162" t="s">
        <v>185</v>
      </c>
      <c r="D12" s="162" t="s">
        <v>186</v>
      </c>
      <c r="E12" s="163" t="s">
        <v>184</v>
      </c>
      <c r="F12" s="3"/>
    </row>
    <row r="13" spans="1:6" s="87" customFormat="1" x14ac:dyDescent="0.25">
      <c r="A13" s="157">
        <v>44435</v>
      </c>
      <c r="B13" s="158">
        <v>33</v>
      </c>
      <c r="C13" s="162" t="s">
        <v>185</v>
      </c>
      <c r="D13" s="162" t="s">
        <v>186</v>
      </c>
      <c r="E13" s="163" t="s">
        <v>184</v>
      </c>
      <c r="F13" s="3"/>
    </row>
    <row r="14" spans="1:6" s="87" customFormat="1" x14ac:dyDescent="0.25">
      <c r="A14" s="157">
        <v>44466</v>
      </c>
      <c r="B14" s="158">
        <v>33</v>
      </c>
      <c r="C14" s="162" t="s">
        <v>185</v>
      </c>
      <c r="D14" s="162" t="s">
        <v>186</v>
      </c>
      <c r="E14" s="163" t="s">
        <v>184</v>
      </c>
      <c r="F14" s="3"/>
    </row>
    <row r="15" spans="1:6" s="87" customFormat="1" x14ac:dyDescent="0.25">
      <c r="A15" s="157">
        <v>44496</v>
      </c>
      <c r="B15" s="158">
        <v>33</v>
      </c>
      <c r="C15" s="162" t="s">
        <v>185</v>
      </c>
      <c r="D15" s="162" t="s">
        <v>186</v>
      </c>
      <c r="E15" s="163" t="s">
        <v>184</v>
      </c>
      <c r="F15" s="3"/>
    </row>
    <row r="16" spans="1:6" s="87" customFormat="1" x14ac:dyDescent="0.25">
      <c r="A16" s="157">
        <v>44527</v>
      </c>
      <c r="B16" s="158">
        <v>33</v>
      </c>
      <c r="C16" s="162" t="s">
        <v>185</v>
      </c>
      <c r="D16" s="162" t="s">
        <v>186</v>
      </c>
      <c r="E16" s="163" t="s">
        <v>184</v>
      </c>
      <c r="F16" s="3"/>
    </row>
    <row r="17" spans="1:6" s="87" customFormat="1" x14ac:dyDescent="0.25">
      <c r="A17" s="157">
        <v>44557</v>
      </c>
      <c r="B17" s="158">
        <v>33</v>
      </c>
      <c r="C17" s="162" t="s">
        <v>185</v>
      </c>
      <c r="D17" s="162" t="s">
        <v>186</v>
      </c>
      <c r="E17" s="163" t="s">
        <v>184</v>
      </c>
      <c r="F17" s="3"/>
    </row>
    <row r="18" spans="1:6" s="87" customFormat="1" x14ac:dyDescent="0.25">
      <c r="A18" s="157">
        <v>44588</v>
      </c>
      <c r="B18" s="158">
        <v>33</v>
      </c>
      <c r="C18" s="162" t="s">
        <v>185</v>
      </c>
      <c r="D18" s="162" t="s">
        <v>186</v>
      </c>
      <c r="E18" s="163" t="s">
        <v>184</v>
      </c>
      <c r="F18" s="3"/>
    </row>
    <row r="19" spans="1:6" s="87" customFormat="1" x14ac:dyDescent="0.25">
      <c r="A19" s="157">
        <v>44619</v>
      </c>
      <c r="B19" s="158">
        <v>33</v>
      </c>
      <c r="C19" s="162" t="s">
        <v>185</v>
      </c>
      <c r="D19" s="162" t="s">
        <v>186</v>
      </c>
      <c r="E19" s="163" t="s">
        <v>184</v>
      </c>
      <c r="F19" s="3"/>
    </row>
    <row r="20" spans="1:6" s="87" customFormat="1" x14ac:dyDescent="0.25">
      <c r="A20" s="157">
        <v>44647</v>
      </c>
      <c r="B20" s="158">
        <v>33</v>
      </c>
      <c r="C20" s="162" t="s">
        <v>185</v>
      </c>
      <c r="D20" s="162" t="s">
        <v>186</v>
      </c>
      <c r="E20" s="163" t="s">
        <v>184</v>
      </c>
      <c r="F20" s="3"/>
    </row>
    <row r="21" spans="1:6" s="87" customFormat="1" x14ac:dyDescent="0.25">
      <c r="A21" s="157">
        <v>44678</v>
      </c>
      <c r="B21" s="158">
        <v>33</v>
      </c>
      <c r="C21" s="162" t="s">
        <v>185</v>
      </c>
      <c r="D21" s="162" t="s">
        <v>186</v>
      </c>
      <c r="E21" s="163" t="s">
        <v>184</v>
      </c>
      <c r="F21" s="3"/>
    </row>
    <row r="22" spans="1:6" s="87" customFormat="1" x14ac:dyDescent="0.25">
      <c r="A22" s="161">
        <v>44708</v>
      </c>
      <c r="B22" s="158">
        <v>33</v>
      </c>
      <c r="C22" s="162" t="s">
        <v>185</v>
      </c>
      <c r="D22" s="162" t="s">
        <v>186</v>
      </c>
      <c r="E22" s="163" t="s">
        <v>184</v>
      </c>
      <c r="F22" s="3"/>
    </row>
    <row r="23" spans="1:6" s="87" customFormat="1" x14ac:dyDescent="0.25">
      <c r="A23" s="161">
        <v>44739</v>
      </c>
      <c r="B23" s="158">
        <v>33</v>
      </c>
      <c r="C23" s="162" t="s">
        <v>185</v>
      </c>
      <c r="D23" s="162" t="s">
        <v>186</v>
      </c>
      <c r="E23" s="163" t="s">
        <v>184</v>
      </c>
      <c r="F23" s="3"/>
    </row>
    <row r="24" spans="1:6" s="87" customFormat="1" hidden="1" x14ac:dyDescent="0.25">
      <c r="A24" s="137"/>
      <c r="B24" s="134"/>
      <c r="C24" s="138"/>
      <c r="D24" s="138"/>
      <c r="E24" s="139"/>
      <c r="F24" s="3"/>
    </row>
    <row r="25" spans="1:6" ht="34.5" customHeight="1" x14ac:dyDescent="0.25">
      <c r="A25" s="88" t="s">
        <v>151</v>
      </c>
      <c r="B25" s="97">
        <f>SUM(B11:B24)</f>
        <v>396</v>
      </c>
      <c r="C25" s="106" t="str">
        <f>IF(SUBTOTAL(3,B11:B24)=SUBTOTAL(103,B11:B24),'Summary and sign-off'!$A$48,'Summary and sign-off'!$A$49)</f>
        <v>Check - there are no hidden rows with data</v>
      </c>
      <c r="D25" s="185" t="str">
        <f>IF('Summary and sign-off'!F59='Summary and sign-off'!F54,'Summary and sign-off'!A51,'Summary and sign-off'!A50)</f>
        <v>Check - each entry provides sufficient information</v>
      </c>
      <c r="E25" s="185"/>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x14ac:dyDescent="0.25">
      <c r="A30" s="31" t="s">
        <v>145</v>
      </c>
      <c r="B30" s="32"/>
      <c r="C30" s="27"/>
      <c r="D30" s="27"/>
      <c r="E30" s="27"/>
      <c r="F30" s="27"/>
    </row>
    <row r="31" spans="1:6" ht="12.75" customHeight="1" x14ac:dyDescent="0.25">
      <c r="A31" s="31" t="s">
        <v>146</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00"/>
  <sheetViews>
    <sheetView topLeftCell="A4" zoomScale="95" zoomScaleNormal="112" workbookViewId="0">
      <selection activeCell="B6" sqref="B6:F6"/>
    </sheetView>
  </sheetViews>
  <sheetFormatPr defaultColWidth="0" defaultRowHeight="12.5" zeroHeight="1" x14ac:dyDescent="0.25"/>
  <cols>
    <col min="1" max="1" width="23.453125" style="16" customWidth="1"/>
    <col min="2" max="2" width="46.81640625" style="16" customWidth="1"/>
    <col min="3" max="3" width="13.453125" style="16" customWidth="1"/>
    <col min="4" max="4" width="25.453125" style="16" customWidth="1"/>
    <col min="5" max="5" width="9.54296875" style="16" customWidth="1"/>
    <col min="6" max="6" width="35.5429687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81" t="s">
        <v>153</v>
      </c>
      <c r="B1" s="181"/>
      <c r="C1" s="181"/>
      <c r="D1" s="181"/>
      <c r="E1" s="181"/>
      <c r="F1" s="181"/>
    </row>
    <row r="2" spans="1:6" ht="21" customHeight="1" x14ac:dyDescent="0.25">
      <c r="A2" s="4" t="s">
        <v>52</v>
      </c>
      <c r="B2" s="184" t="str">
        <f>'Summary and sign-off'!B2:F2</f>
        <v>Ministry for Culture &amp; Heritage</v>
      </c>
      <c r="C2" s="184"/>
      <c r="D2" s="184"/>
      <c r="E2" s="184"/>
      <c r="F2" s="184"/>
    </row>
    <row r="3" spans="1:6" ht="21" customHeight="1" x14ac:dyDescent="0.25">
      <c r="A3" s="4" t="s">
        <v>110</v>
      </c>
      <c r="B3" s="184" t="str">
        <f>'Summary and sign-off'!B3:F3</f>
        <v>Bernadette Cavanagh</v>
      </c>
      <c r="C3" s="184"/>
      <c r="D3" s="184"/>
      <c r="E3" s="184"/>
      <c r="F3" s="184"/>
    </row>
    <row r="4" spans="1:6" ht="21" customHeight="1" x14ac:dyDescent="0.25">
      <c r="A4" s="4" t="s">
        <v>111</v>
      </c>
      <c r="B4" s="184">
        <f>'Summary and sign-off'!B4:F4</f>
        <v>44378</v>
      </c>
      <c r="C4" s="184"/>
      <c r="D4" s="184"/>
      <c r="E4" s="184"/>
      <c r="F4" s="184"/>
    </row>
    <row r="5" spans="1:6" ht="21" customHeight="1" x14ac:dyDescent="0.25">
      <c r="A5" s="4" t="s">
        <v>112</v>
      </c>
      <c r="B5" s="184">
        <f>'Summary and sign-off'!B5:F5</f>
        <v>44742</v>
      </c>
      <c r="C5" s="184"/>
      <c r="D5" s="184"/>
      <c r="E5" s="184"/>
      <c r="F5" s="184"/>
    </row>
    <row r="6" spans="1:6" ht="21" customHeight="1" x14ac:dyDescent="0.25">
      <c r="A6" s="4" t="s">
        <v>154</v>
      </c>
      <c r="B6" s="179" t="s">
        <v>81</v>
      </c>
      <c r="C6" s="179"/>
      <c r="D6" s="179"/>
      <c r="E6" s="179"/>
      <c r="F6" s="179"/>
    </row>
    <row r="7" spans="1:6" ht="21" customHeight="1" x14ac:dyDescent="0.25">
      <c r="A7" s="4" t="s">
        <v>56</v>
      </c>
      <c r="B7" s="179" t="s">
        <v>83</v>
      </c>
      <c r="C7" s="179"/>
      <c r="D7" s="179"/>
      <c r="E7" s="179"/>
      <c r="F7" s="179"/>
    </row>
    <row r="8" spans="1:6" ht="36" customHeight="1" x14ac:dyDescent="0.25">
      <c r="A8" s="188" t="s">
        <v>155</v>
      </c>
      <c r="B8" s="188"/>
      <c r="C8" s="188"/>
      <c r="D8" s="188"/>
      <c r="E8" s="188"/>
      <c r="F8" s="188"/>
    </row>
    <row r="9" spans="1:6" ht="36" customHeight="1" x14ac:dyDescent="0.25">
      <c r="A9" s="196" t="s">
        <v>156</v>
      </c>
      <c r="B9" s="197"/>
      <c r="C9" s="197"/>
      <c r="D9" s="197"/>
      <c r="E9" s="197"/>
      <c r="F9" s="197"/>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172" customFormat="1" ht="25" x14ac:dyDescent="0.25">
      <c r="A12" s="169">
        <v>44386</v>
      </c>
      <c r="B12" s="170" t="s">
        <v>176</v>
      </c>
      <c r="C12" s="171" t="s">
        <v>172</v>
      </c>
      <c r="D12" s="170" t="s">
        <v>177</v>
      </c>
      <c r="E12" s="166" t="s">
        <v>92</v>
      </c>
      <c r="F12" s="170" t="s">
        <v>178</v>
      </c>
    </row>
    <row r="13" spans="1:6" s="172" customFormat="1" ht="25" x14ac:dyDescent="0.25">
      <c r="A13" s="173">
        <v>44406</v>
      </c>
      <c r="B13" s="174" t="s">
        <v>171</v>
      </c>
      <c r="C13" s="174" t="s">
        <v>172</v>
      </c>
      <c r="D13" s="174" t="s">
        <v>174</v>
      </c>
      <c r="E13" s="166" t="s">
        <v>92</v>
      </c>
      <c r="F13" s="174" t="s">
        <v>175</v>
      </c>
    </row>
    <row r="14" spans="1:6" s="172" customFormat="1" ht="25" x14ac:dyDescent="0.25">
      <c r="A14" s="157">
        <v>44418</v>
      </c>
      <c r="B14" s="164" t="s">
        <v>179</v>
      </c>
      <c r="C14" s="165" t="s">
        <v>172</v>
      </c>
      <c r="D14" s="164" t="s">
        <v>180</v>
      </c>
      <c r="E14" s="166" t="s">
        <v>91</v>
      </c>
      <c r="F14" s="167" t="s">
        <v>181</v>
      </c>
    </row>
    <row r="15" spans="1:6" s="172" customFormat="1" ht="25" x14ac:dyDescent="0.25">
      <c r="A15" s="157">
        <v>44427</v>
      </c>
      <c r="B15" s="164" t="s">
        <v>182</v>
      </c>
      <c r="C15" s="165" t="s">
        <v>172</v>
      </c>
      <c r="D15" s="164" t="s">
        <v>180</v>
      </c>
      <c r="E15" s="166" t="s">
        <v>91</v>
      </c>
      <c r="F15" s="167"/>
    </row>
    <row r="16" spans="1:6" s="172" customFormat="1" x14ac:dyDescent="0.25">
      <c r="A16" s="157">
        <v>44533</v>
      </c>
      <c r="B16" s="175" t="s">
        <v>190</v>
      </c>
      <c r="C16" s="176" t="s">
        <v>173</v>
      </c>
      <c r="D16" s="175" t="s">
        <v>191</v>
      </c>
      <c r="E16" s="166">
        <v>50</v>
      </c>
      <c r="F16" s="177"/>
    </row>
    <row r="17" spans="1:7" s="172" customFormat="1" ht="25" x14ac:dyDescent="0.25">
      <c r="A17" s="157">
        <v>44538</v>
      </c>
      <c r="B17" s="164" t="s">
        <v>188</v>
      </c>
      <c r="C17" s="165" t="s">
        <v>96</v>
      </c>
      <c r="D17" s="164" t="s">
        <v>187</v>
      </c>
      <c r="E17" s="166" t="s">
        <v>91</v>
      </c>
      <c r="F17" s="167" t="s">
        <v>194</v>
      </c>
    </row>
    <row r="18" spans="1:7" s="172" customFormat="1" x14ac:dyDescent="0.25">
      <c r="A18" s="157">
        <v>44694</v>
      </c>
      <c r="B18" s="164" t="s">
        <v>189</v>
      </c>
      <c r="C18" s="165" t="s">
        <v>172</v>
      </c>
      <c r="D18" s="164" t="s">
        <v>177</v>
      </c>
      <c r="E18" s="166">
        <v>100</v>
      </c>
      <c r="F18" s="167" t="s">
        <v>195</v>
      </c>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hidden="1" x14ac:dyDescent="0.25">
      <c r="A22" s="133"/>
      <c r="B22" s="138"/>
      <c r="C22" s="140"/>
      <c r="D22" s="138"/>
      <c r="E22" s="141"/>
      <c r="F22" s="139"/>
    </row>
    <row r="23" spans="1:7" ht="34.5" customHeight="1" x14ac:dyDescent="0.25">
      <c r="A23" s="152" t="s">
        <v>162</v>
      </c>
      <c r="B23" s="153" t="s">
        <v>163</v>
      </c>
      <c r="C23" s="154">
        <f>C24+C25</f>
        <v>7</v>
      </c>
      <c r="D23" s="155" t="str">
        <f>IF(SUBTOTAL(3,C11:C22)=SUBTOTAL(103,C11:C22),'Summary and sign-off'!$A$48,'Summary and sign-off'!$A$49)</f>
        <v>Check - there are no hidden rows with data</v>
      </c>
      <c r="E23" s="185" t="str">
        <f>IF('Summary and sign-off'!F60='Summary and sign-off'!F54,'Summary and sign-off'!A52,'Summary and sign-off'!A50)</f>
        <v>Check - each entry provides sufficient information</v>
      </c>
      <c r="F23" s="185"/>
      <c r="G23" s="87"/>
    </row>
    <row r="24" spans="1:7" ht="25.5" customHeight="1" x14ac:dyDescent="0.35">
      <c r="A24" s="89"/>
      <c r="B24" s="90" t="s">
        <v>96</v>
      </c>
      <c r="C24" s="91">
        <f>COUNTIF(C11:C22,'Summary and sign-off'!A45)</f>
        <v>2</v>
      </c>
      <c r="D24" s="17"/>
      <c r="E24" s="18"/>
      <c r="F24" s="19"/>
    </row>
    <row r="25" spans="1:7" ht="25.5" customHeight="1" x14ac:dyDescent="0.35">
      <c r="A25" s="89"/>
      <c r="B25" s="90" t="s">
        <v>97</v>
      </c>
      <c r="C25" s="91">
        <f>COUNTIF(C11:C22,'Summary and sign-off'!A46)</f>
        <v>5</v>
      </c>
      <c r="D25" s="17"/>
      <c r="E25" s="18"/>
      <c r="F25" s="19"/>
    </row>
    <row r="26" spans="1:7" ht="13" x14ac:dyDescent="0.3">
      <c r="A26" s="20"/>
      <c r="B26" s="21"/>
      <c r="C26" s="20"/>
      <c r="D26" s="22"/>
      <c r="E26" s="22"/>
      <c r="F26" s="20"/>
    </row>
    <row r="27" spans="1:7" ht="13" x14ac:dyDescent="0.3">
      <c r="A27" s="21" t="s">
        <v>152</v>
      </c>
      <c r="B27" s="21"/>
      <c r="C27" s="21"/>
      <c r="D27" s="21"/>
      <c r="E27" s="21"/>
      <c r="F27" s="21"/>
    </row>
    <row r="28" spans="1:7" ht="12.65" customHeight="1" x14ac:dyDescent="0.25">
      <c r="A28" s="23" t="s">
        <v>131</v>
      </c>
      <c r="B28" s="20"/>
      <c r="C28" s="20"/>
      <c r="D28" s="20"/>
      <c r="E28" s="20"/>
      <c r="F28" s="24"/>
    </row>
    <row r="29" spans="1:7" ht="13" x14ac:dyDescent="0.3">
      <c r="A29" s="23" t="s">
        <v>79</v>
      </c>
      <c r="B29" s="25"/>
      <c r="C29" s="26"/>
      <c r="D29" s="26"/>
      <c r="E29" s="26"/>
      <c r="F29" s="27"/>
    </row>
    <row r="30" spans="1:7" ht="13" x14ac:dyDescent="0.3">
      <c r="A30" s="23" t="s">
        <v>164</v>
      </c>
      <c r="B30" s="28"/>
      <c r="C30" s="28"/>
      <c r="D30" s="28"/>
      <c r="E30" s="28"/>
      <c r="F30" s="28"/>
    </row>
    <row r="31" spans="1:7" ht="12.75" customHeight="1" x14ac:dyDescent="0.25">
      <c r="A31" s="23" t="s">
        <v>165</v>
      </c>
      <c r="B31" s="20"/>
      <c r="C31" s="20"/>
      <c r="D31" s="20"/>
      <c r="E31" s="20"/>
      <c r="F31" s="20"/>
    </row>
    <row r="32" spans="1:7" ht="13" customHeight="1" x14ac:dyDescent="0.25">
      <c r="A32" s="29" t="s">
        <v>166</v>
      </c>
      <c r="B32" s="30"/>
      <c r="C32" s="30"/>
      <c r="D32" s="30"/>
      <c r="E32" s="30"/>
      <c r="F32" s="30"/>
    </row>
    <row r="33" spans="1:6" x14ac:dyDescent="0.25">
      <c r="A33" s="31" t="s">
        <v>167</v>
      </c>
      <c r="B33" s="32"/>
      <c r="C33" s="27"/>
      <c r="D33" s="27"/>
      <c r="E33" s="27"/>
      <c r="F33" s="27"/>
    </row>
    <row r="34" spans="1:6" ht="12.75" customHeight="1" x14ac:dyDescent="0.25">
      <c r="A34" s="31" t="s">
        <v>146</v>
      </c>
      <c r="B34" s="23"/>
      <c r="C34" s="33"/>
      <c r="D34" s="33"/>
      <c r="E34" s="33"/>
      <c r="F34" s="33"/>
    </row>
    <row r="35" spans="1:6" ht="12.75" customHeight="1" x14ac:dyDescent="0.25">
      <c r="A35" s="23"/>
      <c r="B35" s="23"/>
      <c r="C35" s="33"/>
      <c r="D35" s="33"/>
      <c r="E35" s="33"/>
      <c r="F35" s="33"/>
    </row>
    <row r="36" spans="1:6" ht="12.75" hidden="1" customHeight="1" x14ac:dyDescent="0.25">
      <c r="A36" s="23"/>
      <c r="B36" s="23"/>
      <c r="C36" s="33"/>
      <c r="D36" s="33"/>
      <c r="E36" s="33"/>
      <c r="F36" s="33"/>
    </row>
    <row r="37" spans="1:6" x14ac:dyDescent="0.25"/>
    <row r="38" spans="1:6" x14ac:dyDescent="0.25"/>
    <row r="39" spans="1:6" ht="13" hidden="1" x14ac:dyDescent="0.3">
      <c r="A39" s="21"/>
      <c r="B39" s="21"/>
      <c r="C39" s="21"/>
      <c r="D39" s="21"/>
      <c r="E39" s="21"/>
      <c r="F39" s="21"/>
    </row>
    <row r="40" spans="1:6" ht="13" hidden="1" x14ac:dyDescent="0.3">
      <c r="A40" s="21"/>
      <c r="B40" s="21"/>
      <c r="C40" s="21"/>
      <c r="D40" s="21"/>
      <c r="E40" s="21"/>
      <c r="F40" s="21"/>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x14ac:dyDescent="0.25"/>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sheetData>
  <sheetProtection formatCells="0" insertRows="0" deleteRows="0"/>
  <sortState xmlns:xlrd2="http://schemas.microsoft.com/office/spreadsheetml/2017/richdata2" ref="A1:J52">
    <sortCondition ref="A12:A13"/>
  </sortState>
  <dataConsolidate link="1"/>
  <mergeCells count="10">
    <mergeCell ref="E23:F23"/>
    <mergeCell ref="A8:F8"/>
    <mergeCell ref="A1:F1"/>
    <mergeCell ref="A9:F9"/>
    <mergeCell ref="B2:F2"/>
    <mergeCell ref="B3:F3"/>
    <mergeCell ref="B4:F4"/>
    <mergeCell ref="B7:F7"/>
    <mergeCell ref="B5:F5"/>
    <mergeCell ref="B6:F6"/>
  </mergeCells>
  <dataValidations xWindow="161" yWindow="660"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61" yWindow="660" count="4">
        <x14:dataValidation type="list" allowBlank="1" showInputMessage="1" showErrorMessage="1" error="Use the drop down list (at the right of the cell)" xr:uid="{00000000-0002-0000-0500-000002000000}">
          <x14:formula1>
            <xm:f>'Summary and sign-off'!$A$45:$A$46</xm:f>
          </x14:formula1>
          <xm:sqref>C11 C14:C22</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www.w3.org/XML/1998/namespace"/>
    <ds:schemaRef ds:uri="12165527-d881-4234-97f9-ee139a3f0c3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lastModifiedBy>Fran McGowan</cp:lastModifiedBy>
  <cp:revision/>
  <dcterms:created xsi:type="dcterms:W3CDTF">2010-10-17T20:59:02Z</dcterms:created>
  <dcterms:modified xsi:type="dcterms:W3CDTF">2022-07-19T20:19:07Z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